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latório_ME_ sintético" sheetId="1" r:id="rId1"/>
    <sheet name="Kappa" sheetId="2" r:id="rId2"/>
  </sheets>
  <definedNames/>
  <calcPr fullCalcOnLoad="1"/>
</workbook>
</file>

<file path=xl/sharedStrings.xml><?xml version="1.0" encoding="utf-8"?>
<sst xmlns="http://schemas.openxmlformats.org/spreadsheetml/2006/main" count="104" uniqueCount="80">
  <si>
    <t>Relatório de Monitoramento Externo Sintético</t>
  </si>
  <si>
    <t>Atual</t>
  </si>
  <si>
    <t>Normal</t>
  </si>
  <si>
    <t>Alterações benignas</t>
  </si>
  <si>
    <t>Outras neoplasias</t>
  </si>
  <si>
    <t>Totais</t>
  </si>
  <si>
    <t>Anterior</t>
  </si>
  <si>
    <t>Insatisfatória</t>
  </si>
  <si>
    <t>Observador 2 (atual)</t>
  </si>
  <si>
    <t>Observador 1 (anterior)</t>
  </si>
  <si>
    <t>Po</t>
  </si>
  <si>
    <t>Pe</t>
  </si>
  <si>
    <t>1-Pe</t>
  </si>
  <si>
    <t>1 - Pe</t>
  </si>
  <si>
    <t>Kappa</t>
  </si>
  <si>
    <t>k</t>
  </si>
  <si>
    <t>Interpretação do Kappa (Landis e Kock, 1977)</t>
  </si>
  <si>
    <t>K=1</t>
  </si>
  <si>
    <t>Concordância perfeita</t>
  </si>
  <si>
    <t>0,80&lt;K&lt;1</t>
  </si>
  <si>
    <t>Concordância excelente</t>
  </si>
  <si>
    <t>0,60&lt;K&lt;0,80</t>
  </si>
  <si>
    <t>Concordância boa</t>
  </si>
  <si>
    <t>0,40&lt;K&lt;0,60</t>
  </si>
  <si>
    <t>Concordância moderada</t>
  </si>
  <si>
    <t>0&lt;K&lt;0,40</t>
  </si>
  <si>
    <t xml:space="preserve">Concordância pobre </t>
  </si>
  <si>
    <t>Adenocarcinoma invasor</t>
  </si>
  <si>
    <t>Total</t>
  </si>
  <si>
    <t>ASI provavelmente não neoplásicas</t>
  </si>
  <si>
    <t>K&lt;=0</t>
  </si>
  <si>
    <t xml:space="preserve">Ausência de concordância </t>
  </si>
  <si>
    <t>Po=</t>
  </si>
  <si>
    <t>Monitoramento Externo de Exames Citopatológicos: Avaliação de concordância entre laboratórios</t>
  </si>
  <si>
    <t>ASI = Atipias de significado indeterminado</t>
  </si>
  <si>
    <r>
      <t xml:space="preserve">Lab.: </t>
    </r>
    <r>
      <rPr>
        <sz val="11"/>
        <rFont val="Arial"/>
        <family val="2"/>
      </rPr>
      <t>Laboratório 2</t>
    </r>
  </si>
  <si>
    <t>Interpretação do kappa</t>
  </si>
  <si>
    <t>Estimativa do Kappa: K = (Po-Pe) / (1-Pe)</t>
  </si>
  <si>
    <t>ASC-US</t>
  </si>
  <si>
    <t>ASC-H</t>
  </si>
  <si>
    <t>LSIL</t>
  </si>
  <si>
    <t>HSIL</t>
  </si>
  <si>
    <t>AGC possivelmente não neoplásicas</t>
  </si>
  <si>
    <t>AGC sem afastar lesão de alto grau</t>
  </si>
  <si>
    <r>
      <t xml:space="preserve">Período:    </t>
    </r>
    <r>
      <rPr>
        <sz val="11"/>
        <rFont val="Arial"/>
        <family val="2"/>
      </rPr>
      <t>/ /      a    / /</t>
    </r>
  </si>
  <si>
    <t>CNPJ:</t>
  </si>
  <si>
    <t xml:space="preserve">Município: </t>
  </si>
  <si>
    <t xml:space="preserve">UF: </t>
  </si>
  <si>
    <t>Frequência</t>
  </si>
  <si>
    <t>%</t>
  </si>
  <si>
    <t>Falso negativo (deveria repetir em 6 meses)</t>
  </si>
  <si>
    <t>Falso positivo</t>
  </si>
  <si>
    <t>Retardo de conduta (deveria fazer colposcopia)</t>
  </si>
  <si>
    <t>Laudos dados em lâminas insatisfatórias (deveria repetir exame)</t>
  </si>
  <si>
    <t>Concordante</t>
  </si>
  <si>
    <t>Discordante</t>
  </si>
  <si>
    <t>Freq.</t>
  </si>
  <si>
    <t>Células escamosas</t>
  </si>
  <si>
    <t>Células glandulares</t>
  </si>
  <si>
    <t>Células de origem indefinida</t>
  </si>
  <si>
    <t>ASI sem afastar lesão de alto grau</t>
  </si>
  <si>
    <r>
      <t xml:space="preserve">Adenocarcinoma </t>
    </r>
    <r>
      <rPr>
        <i/>
        <sz val="10"/>
        <rFont val="Tahoma"/>
        <family val="2"/>
      </rPr>
      <t xml:space="preserve">in situ </t>
    </r>
    <r>
      <rPr>
        <sz val="10"/>
        <rFont val="Tahoma"/>
        <family val="2"/>
      </rPr>
      <t>(AIS)</t>
    </r>
  </si>
  <si>
    <t>Carcinoma epidermoide invasor</t>
  </si>
  <si>
    <t>HSIL sem excluir microinvasão</t>
  </si>
  <si>
    <t>Dados do Laboratório Monitorado*</t>
  </si>
  <si>
    <t>Células
escamosas</t>
  </si>
  <si>
    <r>
      <t xml:space="preserve">Adenocarcinoma </t>
    </r>
    <r>
      <rPr>
        <i/>
        <sz val="10"/>
        <rFont val="Tahoma"/>
        <family val="2"/>
      </rPr>
      <t>in situ</t>
    </r>
    <r>
      <rPr>
        <sz val="10"/>
        <rFont val="Tahoma"/>
        <family val="2"/>
      </rPr>
      <t xml:space="preserve"> (AIS)</t>
    </r>
  </si>
  <si>
    <t>* Para calcular o indicador, basta apagar os dados do modelo, com exceção da linha e da coluna com os totais, e preencher as células a partir do relatório de monitoramento externo que vai ser analisado.</t>
  </si>
  <si>
    <t>Obs.: A planilha Kappa é vinculada à planilha Relatório_ME_sintético, portanto é preenchida automaticamente a partir do preenchimento dessa 1ª planilha.</t>
  </si>
  <si>
    <t>Normal + alterações benignas</t>
  </si>
  <si>
    <t>ASC-H + HSIL + HSIL sem excluir microinvasão + carcinoma epidermoide invasor + AGC + adenocarcinoma + ASI origem indefinida</t>
  </si>
  <si>
    <t>Percentual de concordância 
observada (%) =</t>
  </si>
  <si>
    <t>[Soma dos valores das diagonais dividida pelo total geral, vezes 100, (C7+D8+E9+F10)/G11*100 ]</t>
  </si>
  <si>
    <t>Proporção de concordância observada</t>
  </si>
  <si>
    <t>Proporção de concordância esperada ao acaso</t>
  </si>
  <si>
    <t>Falso negativo (deveria fazer colposcopia)</t>
  </si>
  <si>
    <t>Os totais (linha e coluna) contêm uma  fórmula e por isso não precisam ser apagados.</t>
  </si>
  <si>
    <t xml:space="preserve">ASC-US + LSIL </t>
  </si>
  <si>
    <t>Totais observador 1</t>
  </si>
  <si>
    <t>ASC-US + LSIL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</si>
</sst>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0.0%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0.0000000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4" fillId="32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0" fillId="35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5" borderId="21" xfId="0" applyFill="1" applyBorder="1" applyAlignment="1">
      <alignment horizontal="left"/>
    </xf>
    <xf numFmtId="0" fontId="0" fillId="36" borderId="21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38" borderId="21" xfId="0" applyFill="1" applyBorder="1" applyAlignment="1">
      <alignment horizontal="left"/>
    </xf>
    <xf numFmtId="0" fontId="2" fillId="35" borderId="21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justify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justify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0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37" borderId="21" xfId="0" applyFont="1" applyFill="1" applyBorder="1" applyAlignment="1">
      <alignment horizontal="left"/>
    </xf>
    <xf numFmtId="10" fontId="0" fillId="0" borderId="21" xfId="49" applyNumberFormat="1" applyFont="1" applyBorder="1" applyAlignment="1">
      <alignment/>
    </xf>
    <xf numFmtId="2" fontId="0" fillId="0" borderId="21" xfId="0" applyNumberFormat="1" applyBorder="1" applyAlignment="1">
      <alignment horizontal="right" vertical="center"/>
    </xf>
    <xf numFmtId="2" fontId="4" fillId="0" borderId="11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0" fontId="13" fillId="0" borderId="0" xfId="0" applyFont="1" applyFill="1" applyAlignment="1">
      <alignment horizontal="center"/>
    </xf>
    <xf numFmtId="0" fontId="8" fillId="38" borderId="26" xfId="0" applyFont="1" applyFill="1" applyBorder="1" applyAlignment="1">
      <alignment horizontal="center"/>
    </xf>
    <xf numFmtId="0" fontId="8" fillId="38" borderId="2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 vertical="center" shrinkToFit="1"/>
    </xf>
    <xf numFmtId="0" fontId="8" fillId="35" borderId="15" xfId="0" applyFont="1" applyFill="1" applyBorder="1" applyAlignment="1">
      <alignment/>
    </xf>
    <xf numFmtId="0" fontId="8" fillId="36" borderId="28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38" borderId="33" xfId="0" applyFont="1" applyFill="1" applyBorder="1" applyAlignment="1">
      <alignment horizontal="center" vertical="center" wrapText="1"/>
    </xf>
    <xf numFmtId="0" fontId="9" fillId="38" borderId="34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justify"/>
    </xf>
    <xf numFmtId="0" fontId="8" fillId="35" borderId="35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 textRotation="90" wrapText="1"/>
    </xf>
    <xf numFmtId="0" fontId="9" fillId="38" borderId="24" xfId="0" applyFont="1" applyFill="1" applyBorder="1" applyAlignment="1">
      <alignment horizontal="center" vertical="center" textRotation="90" wrapText="1"/>
    </xf>
    <xf numFmtId="0" fontId="9" fillId="38" borderId="25" xfId="0" applyFont="1" applyFill="1" applyBorder="1" applyAlignment="1">
      <alignment horizontal="center" vertical="center" textRotation="90" wrapText="1"/>
    </xf>
    <xf numFmtId="0" fontId="9" fillId="38" borderId="41" xfId="0" applyFont="1" applyFill="1" applyBorder="1" applyAlignment="1">
      <alignment horizontal="center" vertical="center" textRotation="90"/>
    </xf>
    <xf numFmtId="0" fontId="9" fillId="38" borderId="42" xfId="0" applyFont="1" applyFill="1" applyBorder="1" applyAlignment="1">
      <alignment horizontal="center" vertical="center" textRotation="90" wrapText="1"/>
    </xf>
    <xf numFmtId="0" fontId="9" fillId="38" borderId="36" xfId="0" applyFont="1" applyFill="1" applyBorder="1" applyAlignment="1">
      <alignment horizontal="center" vertical="center" textRotation="90" wrapText="1"/>
    </xf>
    <xf numFmtId="0" fontId="9" fillId="38" borderId="43" xfId="0" applyFont="1" applyFill="1" applyBorder="1" applyAlignment="1">
      <alignment horizontal="center" vertical="center"/>
    </xf>
    <xf numFmtId="0" fontId="9" fillId="38" borderId="44" xfId="0" applyFont="1" applyFill="1" applyBorder="1" applyAlignment="1">
      <alignment horizontal="center" vertical="center"/>
    </xf>
    <xf numFmtId="0" fontId="8" fillId="38" borderId="45" xfId="0" applyFont="1" applyFill="1" applyBorder="1" applyAlignment="1">
      <alignment horizontal="left"/>
    </xf>
    <xf numFmtId="0" fontId="8" fillId="38" borderId="46" xfId="0" applyFont="1" applyFill="1" applyBorder="1" applyAlignment="1">
      <alignment horizontal="left"/>
    </xf>
    <xf numFmtId="0" fontId="9" fillId="38" borderId="4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justify"/>
    </xf>
    <xf numFmtId="0" fontId="9" fillId="4" borderId="4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2" borderId="49" xfId="0" applyFill="1" applyBorder="1" applyAlignment="1">
      <alignment horizontal="left" vertical="center"/>
    </xf>
    <xf numFmtId="0" fontId="0" fillId="32" borderId="20" xfId="0" applyFill="1" applyBorder="1" applyAlignment="1">
      <alignment horizontal="left" vertical="center"/>
    </xf>
    <xf numFmtId="0" fontId="1" fillId="0" borderId="50" xfId="0" applyFont="1" applyBorder="1" applyAlignment="1">
      <alignment horizontal="center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Alignment="1">
      <alignment horizontal="center"/>
    </xf>
    <xf numFmtId="0" fontId="0" fillId="0" borderId="49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38" borderId="22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0" fillId="38" borderId="22" xfId="0" applyFont="1" applyFill="1" applyBorder="1" applyAlignment="1">
      <alignment horizontal="left" vertical="center" wrapText="1"/>
    </xf>
    <xf numFmtId="0" fontId="0" fillId="38" borderId="23" xfId="0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justify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</xdr:rowOff>
    </xdr:from>
    <xdr:to>
      <xdr:col>3</xdr:col>
      <xdr:colOff>0</xdr:colOff>
      <xdr:row>7</xdr:row>
      <xdr:rowOff>800100</xdr:rowOff>
    </xdr:to>
    <xdr:sp>
      <xdr:nvSpPr>
        <xdr:cNvPr id="1" name="Line 2"/>
        <xdr:cNvSpPr>
          <a:spLocks/>
        </xdr:cNvSpPr>
      </xdr:nvSpPr>
      <xdr:spPr>
        <a:xfrm>
          <a:off x="209550" y="1323975"/>
          <a:ext cx="19335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8"/>
  <sheetViews>
    <sheetView showGridLines="0" tabSelected="1" zoomScale="120" zoomScaleNormal="120" zoomScalePageLayoutView="0" workbookViewId="0" topLeftCell="A1">
      <selection activeCell="E41" sqref="E41"/>
    </sheetView>
  </sheetViews>
  <sheetFormatPr defaultColWidth="9.140625" defaultRowHeight="12.75"/>
  <cols>
    <col min="1" max="1" width="2.8515625" style="13" customWidth="1"/>
    <col min="2" max="2" width="7.8515625" style="13" customWidth="1"/>
    <col min="3" max="3" width="21.421875" style="8" customWidth="1"/>
    <col min="4" max="4" width="15.00390625" style="6" customWidth="1"/>
    <col min="5" max="5" width="11.28125" style="6" customWidth="1"/>
    <col min="6" max="6" width="11.7109375" style="6" customWidth="1"/>
    <col min="7" max="7" width="13.140625" style="6" customWidth="1"/>
    <col min="8" max="9" width="10.7109375" style="6" customWidth="1"/>
    <col min="10" max="10" width="11.7109375" style="6" bestFit="1" customWidth="1"/>
    <col min="11" max="11" width="14.57421875" style="6" customWidth="1"/>
    <col min="12" max="12" width="12.28125" style="6" customWidth="1"/>
    <col min="13" max="13" width="14.140625" style="6" customWidth="1"/>
    <col min="14" max="14" width="10.7109375" style="6" customWidth="1"/>
    <col min="15" max="16" width="13.421875" style="6" bestFit="1" customWidth="1"/>
    <col min="17" max="17" width="13.8515625" style="6" customWidth="1"/>
    <col min="18" max="18" width="12.421875" style="6" customWidth="1"/>
    <col min="19" max="19" width="13.57421875" style="6" customWidth="1"/>
    <col min="20" max="20" width="10.7109375" style="13" customWidth="1"/>
    <col min="21" max="21" width="2.140625" style="13" customWidth="1"/>
    <col min="22" max="16384" width="9.140625" style="13" customWidth="1"/>
  </cols>
  <sheetData>
    <row r="1" spans="2:20" ht="22.5" customHeight="1">
      <c r="B1" s="26"/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2:20" ht="18.75" customHeight="1">
      <c r="B2" s="26"/>
      <c r="C2" s="28"/>
      <c r="D2" s="29"/>
      <c r="E2" s="29"/>
      <c r="F2" s="29"/>
      <c r="G2" s="29"/>
      <c r="H2" s="29"/>
      <c r="I2" s="30" t="s">
        <v>64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2:20" ht="15">
      <c r="B3" s="115" t="s">
        <v>44</v>
      </c>
      <c r="C3" s="115"/>
      <c r="D3" s="115"/>
      <c r="E3" s="11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ht="18.75" customHeight="1">
      <c r="B4" s="115" t="s">
        <v>45</v>
      </c>
      <c r="C4" s="115"/>
      <c r="D4" s="115" t="s">
        <v>35</v>
      </c>
      <c r="E4" s="115"/>
      <c r="F4" s="115"/>
      <c r="G4" s="115"/>
      <c r="H4" s="115"/>
      <c r="I4" s="31"/>
      <c r="J4" s="115" t="s">
        <v>46</v>
      </c>
      <c r="K4" s="115"/>
      <c r="L4" s="27"/>
      <c r="M4" s="27"/>
      <c r="N4" s="31" t="s">
        <v>47</v>
      </c>
      <c r="O4" s="27"/>
      <c r="P4" s="27"/>
      <c r="Q4" s="27"/>
      <c r="R4" s="27"/>
      <c r="S4" s="27"/>
      <c r="T4" s="26"/>
    </row>
    <row r="5" spans="2:20" ht="15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6"/>
    </row>
    <row r="6" spans="2:20" ht="13.5" customHeight="1" thickBot="1">
      <c r="B6" s="26"/>
      <c r="C6" s="28"/>
      <c r="D6" s="32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3"/>
    </row>
    <row r="7" spans="2:20" s="7" customFormat="1" ht="27.75" customHeight="1" thickTop="1">
      <c r="B7" s="98" t="s">
        <v>1</v>
      </c>
      <c r="C7" s="99"/>
      <c r="D7" s="100" t="s">
        <v>7</v>
      </c>
      <c r="E7" s="102" t="s">
        <v>2</v>
      </c>
      <c r="F7" s="104" t="s">
        <v>3</v>
      </c>
      <c r="G7" s="133" t="s">
        <v>57</v>
      </c>
      <c r="H7" s="133"/>
      <c r="I7" s="133"/>
      <c r="J7" s="133"/>
      <c r="K7" s="133"/>
      <c r="L7" s="133"/>
      <c r="M7" s="108" t="s">
        <v>58</v>
      </c>
      <c r="N7" s="109"/>
      <c r="O7" s="109"/>
      <c r="P7" s="110"/>
      <c r="Q7" s="111" t="s">
        <v>59</v>
      </c>
      <c r="R7" s="112"/>
      <c r="S7" s="113" t="s">
        <v>4</v>
      </c>
      <c r="T7" s="106" t="s">
        <v>28</v>
      </c>
    </row>
    <row r="8" spans="2:20" s="7" customFormat="1" ht="81.75" customHeight="1">
      <c r="B8" s="131" t="s">
        <v>6</v>
      </c>
      <c r="C8" s="132"/>
      <c r="D8" s="101"/>
      <c r="E8" s="103"/>
      <c r="F8" s="105"/>
      <c r="G8" s="20" t="s">
        <v>38</v>
      </c>
      <c r="H8" s="21" t="s">
        <v>39</v>
      </c>
      <c r="I8" s="20" t="s">
        <v>40</v>
      </c>
      <c r="J8" s="21" t="s">
        <v>41</v>
      </c>
      <c r="K8" s="21" t="s">
        <v>63</v>
      </c>
      <c r="L8" s="21" t="s">
        <v>62</v>
      </c>
      <c r="M8" s="21" t="s">
        <v>42</v>
      </c>
      <c r="N8" s="21" t="s">
        <v>43</v>
      </c>
      <c r="O8" s="21" t="s">
        <v>61</v>
      </c>
      <c r="P8" s="21" t="s">
        <v>27</v>
      </c>
      <c r="Q8" s="22" t="s">
        <v>29</v>
      </c>
      <c r="R8" s="21" t="s">
        <v>60</v>
      </c>
      <c r="S8" s="114"/>
      <c r="T8" s="107"/>
    </row>
    <row r="9" spans="2:20" s="7" customFormat="1" ht="30.75" customHeight="1" thickBot="1">
      <c r="B9" s="117" t="s">
        <v>7</v>
      </c>
      <c r="C9" s="118"/>
      <c r="D9" s="17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68">
        <v>0</v>
      </c>
      <c r="Q9" s="68">
        <v>0</v>
      </c>
      <c r="R9" s="68">
        <v>0</v>
      </c>
      <c r="S9" s="68">
        <v>0</v>
      </c>
      <c r="T9" s="82">
        <f>SUM(D9:S9)</f>
        <v>0</v>
      </c>
    </row>
    <row r="10" spans="2:20" s="7" customFormat="1" ht="28.5" customHeight="1" thickBot="1">
      <c r="B10" s="119" t="s">
        <v>2</v>
      </c>
      <c r="C10" s="120"/>
      <c r="D10" s="35">
        <v>0</v>
      </c>
      <c r="E10" s="17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69">
        <v>0</v>
      </c>
      <c r="Q10" s="69">
        <v>0</v>
      </c>
      <c r="R10" s="69">
        <v>0</v>
      </c>
      <c r="S10" s="69">
        <v>0</v>
      </c>
      <c r="T10" s="82">
        <f aca="true" t="shared" si="0" ref="T10:T25">SUM(D10:S10)</f>
        <v>0</v>
      </c>
    </row>
    <row r="11" spans="2:20" s="7" customFormat="1" ht="30" customHeight="1" thickBot="1">
      <c r="B11" s="121" t="s">
        <v>3</v>
      </c>
      <c r="C11" s="122"/>
      <c r="D11" s="35">
        <v>0</v>
      </c>
      <c r="E11" s="35">
        <v>0</v>
      </c>
      <c r="F11" s="17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69">
        <v>0</v>
      </c>
      <c r="Q11" s="69">
        <v>0</v>
      </c>
      <c r="R11" s="69">
        <v>0</v>
      </c>
      <c r="S11" s="69">
        <v>0</v>
      </c>
      <c r="T11" s="82">
        <f t="shared" si="0"/>
        <v>0</v>
      </c>
    </row>
    <row r="12" spans="2:20" s="7" customFormat="1" ht="38.25" customHeight="1" thickBot="1">
      <c r="B12" s="123" t="s">
        <v>65</v>
      </c>
      <c r="C12" s="38" t="s">
        <v>38</v>
      </c>
      <c r="D12" s="70">
        <v>0</v>
      </c>
      <c r="E12" s="36">
        <v>0</v>
      </c>
      <c r="F12" s="36">
        <v>0</v>
      </c>
      <c r="G12" s="17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71">
        <v>0</v>
      </c>
      <c r="Q12" s="71">
        <v>0</v>
      </c>
      <c r="R12" s="71">
        <v>0</v>
      </c>
      <c r="S12" s="71">
        <v>0</v>
      </c>
      <c r="T12" s="82">
        <f t="shared" si="0"/>
        <v>0</v>
      </c>
    </row>
    <row r="13" spans="2:20" s="7" customFormat="1" ht="29.25" customHeight="1" thickBot="1">
      <c r="B13" s="124"/>
      <c r="C13" s="39" t="s">
        <v>39</v>
      </c>
      <c r="D13" s="72">
        <v>0</v>
      </c>
      <c r="E13" s="19">
        <v>0</v>
      </c>
      <c r="F13" s="19">
        <v>0</v>
      </c>
      <c r="G13" s="19">
        <v>0</v>
      </c>
      <c r="H13" s="17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37">
        <v>0</v>
      </c>
      <c r="Q13" s="37">
        <v>0</v>
      </c>
      <c r="R13" s="37">
        <v>0</v>
      </c>
      <c r="S13" s="37">
        <v>0</v>
      </c>
      <c r="T13" s="82">
        <f t="shared" si="0"/>
        <v>0</v>
      </c>
    </row>
    <row r="14" spans="2:20" s="7" customFormat="1" ht="35.25" customHeight="1" thickBot="1">
      <c r="B14" s="124"/>
      <c r="C14" s="40" t="s">
        <v>40</v>
      </c>
      <c r="D14" s="70">
        <v>0</v>
      </c>
      <c r="E14" s="36">
        <v>0</v>
      </c>
      <c r="F14" s="36">
        <v>0</v>
      </c>
      <c r="G14" s="36">
        <v>0</v>
      </c>
      <c r="H14" s="36">
        <v>0</v>
      </c>
      <c r="I14" s="17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71">
        <v>0</v>
      </c>
      <c r="Q14" s="71">
        <v>0</v>
      </c>
      <c r="R14" s="71">
        <v>0</v>
      </c>
      <c r="S14" s="71">
        <v>0</v>
      </c>
      <c r="T14" s="82">
        <f t="shared" si="0"/>
        <v>0</v>
      </c>
    </row>
    <row r="15" spans="2:20" s="7" customFormat="1" ht="29.25" customHeight="1" thickBot="1">
      <c r="B15" s="124"/>
      <c r="C15" s="39" t="s">
        <v>41</v>
      </c>
      <c r="D15" s="72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7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37">
        <v>0</v>
      </c>
      <c r="Q15" s="37">
        <v>0</v>
      </c>
      <c r="R15" s="37">
        <v>0</v>
      </c>
      <c r="S15" s="37">
        <v>0</v>
      </c>
      <c r="T15" s="82">
        <f t="shared" si="0"/>
        <v>0</v>
      </c>
    </row>
    <row r="16" spans="2:20" s="7" customFormat="1" ht="39.75" customHeight="1" thickBot="1">
      <c r="B16" s="124"/>
      <c r="C16" s="39" t="s">
        <v>63</v>
      </c>
      <c r="D16" s="72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7">
        <v>0</v>
      </c>
      <c r="L16" s="19">
        <v>0</v>
      </c>
      <c r="M16" s="19">
        <v>0</v>
      </c>
      <c r="N16" s="19">
        <v>0</v>
      </c>
      <c r="O16" s="19">
        <v>0</v>
      </c>
      <c r="P16" s="37">
        <v>0</v>
      </c>
      <c r="Q16" s="37">
        <v>0</v>
      </c>
      <c r="R16" s="37">
        <v>0</v>
      </c>
      <c r="S16" s="37">
        <v>0</v>
      </c>
      <c r="T16" s="82">
        <f t="shared" si="0"/>
        <v>0</v>
      </c>
    </row>
    <row r="17" spans="2:20" s="7" customFormat="1" ht="34.5" customHeight="1" thickBot="1">
      <c r="B17" s="125"/>
      <c r="C17" s="39" t="s">
        <v>62</v>
      </c>
      <c r="D17" s="72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7">
        <v>0</v>
      </c>
      <c r="M17" s="19">
        <v>0</v>
      </c>
      <c r="N17" s="19">
        <v>0</v>
      </c>
      <c r="O17" s="19">
        <v>0</v>
      </c>
      <c r="P17" s="37">
        <v>0</v>
      </c>
      <c r="Q17" s="37">
        <v>0</v>
      </c>
      <c r="R17" s="37">
        <v>0</v>
      </c>
      <c r="S17" s="37">
        <v>0</v>
      </c>
      <c r="T17" s="82">
        <f t="shared" si="0"/>
        <v>0</v>
      </c>
    </row>
    <row r="18" spans="2:20" s="7" customFormat="1" ht="33.75" customHeight="1">
      <c r="B18" s="126" t="s">
        <v>58</v>
      </c>
      <c r="C18" s="23" t="s">
        <v>42</v>
      </c>
      <c r="D18" s="72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7">
        <v>0</v>
      </c>
      <c r="N18" s="19">
        <v>0</v>
      </c>
      <c r="O18" s="19">
        <v>0</v>
      </c>
      <c r="P18" s="37">
        <v>0</v>
      </c>
      <c r="Q18" s="37">
        <v>0</v>
      </c>
      <c r="R18" s="37">
        <v>0</v>
      </c>
      <c r="S18" s="37">
        <v>0</v>
      </c>
      <c r="T18" s="82">
        <f t="shared" si="0"/>
        <v>0</v>
      </c>
    </row>
    <row r="19" spans="2:20" s="7" customFormat="1" ht="31.5" customHeight="1">
      <c r="B19" s="126"/>
      <c r="C19" s="21" t="s">
        <v>43</v>
      </c>
      <c r="D19" s="72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7">
        <v>0</v>
      </c>
      <c r="O19" s="19">
        <v>0</v>
      </c>
      <c r="P19" s="37">
        <v>0</v>
      </c>
      <c r="Q19" s="37">
        <v>0</v>
      </c>
      <c r="R19" s="37">
        <v>0</v>
      </c>
      <c r="S19" s="37">
        <v>0</v>
      </c>
      <c r="T19" s="82">
        <f t="shared" si="0"/>
        <v>0</v>
      </c>
    </row>
    <row r="20" spans="2:20" s="7" customFormat="1" ht="30.75" customHeight="1">
      <c r="B20" s="126"/>
      <c r="C20" s="21" t="s">
        <v>66</v>
      </c>
      <c r="D20" s="72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7">
        <v>0</v>
      </c>
      <c r="P20" s="37">
        <v>0</v>
      </c>
      <c r="Q20" s="37">
        <v>0</v>
      </c>
      <c r="R20" s="37">
        <v>0</v>
      </c>
      <c r="S20" s="37">
        <v>0</v>
      </c>
      <c r="T20" s="82">
        <f t="shared" si="0"/>
        <v>0</v>
      </c>
    </row>
    <row r="21" spans="2:20" s="7" customFormat="1" ht="30.75" customHeight="1" thickBot="1">
      <c r="B21" s="126"/>
      <c r="C21" s="24" t="s">
        <v>27</v>
      </c>
      <c r="D21" s="72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8">
        <v>0</v>
      </c>
      <c r="Q21" s="37">
        <v>0</v>
      </c>
      <c r="R21" s="37">
        <v>0</v>
      </c>
      <c r="S21" s="37">
        <v>0</v>
      </c>
      <c r="T21" s="82">
        <f t="shared" si="0"/>
        <v>0</v>
      </c>
    </row>
    <row r="22" spans="2:20" s="7" customFormat="1" ht="33.75" customHeight="1">
      <c r="B22" s="127" t="s">
        <v>59</v>
      </c>
      <c r="C22" s="25" t="s">
        <v>29</v>
      </c>
      <c r="D22" s="72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37">
        <v>0</v>
      </c>
      <c r="Q22" s="18">
        <v>0</v>
      </c>
      <c r="R22" s="37">
        <v>0</v>
      </c>
      <c r="S22" s="37">
        <v>0</v>
      </c>
      <c r="T22" s="82">
        <f t="shared" si="0"/>
        <v>0</v>
      </c>
    </row>
    <row r="23" spans="2:20" s="7" customFormat="1" ht="33" customHeight="1" thickBot="1">
      <c r="B23" s="128"/>
      <c r="C23" s="24" t="s">
        <v>60</v>
      </c>
      <c r="D23" s="72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37">
        <v>0</v>
      </c>
      <c r="Q23" s="37">
        <v>0</v>
      </c>
      <c r="R23" s="18">
        <v>0</v>
      </c>
      <c r="S23" s="37">
        <v>0</v>
      </c>
      <c r="T23" s="82">
        <f t="shared" si="0"/>
        <v>0</v>
      </c>
    </row>
    <row r="24" spans="2:20" s="7" customFormat="1" ht="30" customHeight="1" thickBot="1">
      <c r="B24" s="135" t="s">
        <v>4</v>
      </c>
      <c r="C24" s="136"/>
      <c r="D24" s="73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5">
        <v>0</v>
      </c>
      <c r="Q24" s="75">
        <v>0</v>
      </c>
      <c r="R24" s="75">
        <v>0</v>
      </c>
      <c r="S24" s="18">
        <v>0</v>
      </c>
      <c r="T24" s="82">
        <f t="shared" si="0"/>
        <v>0</v>
      </c>
    </row>
    <row r="25" spans="2:20" s="9" customFormat="1" ht="24.75" customHeight="1">
      <c r="B25" s="129" t="s">
        <v>5</v>
      </c>
      <c r="C25" s="130"/>
      <c r="D25" s="78">
        <f aca="true" t="shared" si="1" ref="D25:S25">SUM(D9:D24)</f>
        <v>0</v>
      </c>
      <c r="E25" s="79">
        <f t="shared" si="1"/>
        <v>0</v>
      </c>
      <c r="F25" s="79">
        <f t="shared" si="1"/>
        <v>0</v>
      </c>
      <c r="G25" s="80">
        <f t="shared" si="1"/>
        <v>0</v>
      </c>
      <c r="H25" s="81">
        <f t="shared" si="1"/>
        <v>0</v>
      </c>
      <c r="I25" s="80">
        <f t="shared" si="1"/>
        <v>0</v>
      </c>
      <c r="J25" s="81">
        <f t="shared" si="1"/>
        <v>0</v>
      </c>
      <c r="K25" s="81">
        <f t="shared" si="1"/>
        <v>0</v>
      </c>
      <c r="L25" s="81">
        <f t="shared" si="1"/>
        <v>0</v>
      </c>
      <c r="M25" s="81">
        <f t="shared" si="1"/>
        <v>0</v>
      </c>
      <c r="N25" s="81">
        <f t="shared" si="1"/>
        <v>0</v>
      </c>
      <c r="O25" s="81">
        <f t="shared" si="1"/>
        <v>0</v>
      </c>
      <c r="P25" s="81">
        <f t="shared" si="1"/>
        <v>0</v>
      </c>
      <c r="Q25" s="81">
        <f t="shared" si="1"/>
        <v>0</v>
      </c>
      <c r="R25" s="81">
        <f t="shared" si="1"/>
        <v>0</v>
      </c>
      <c r="S25" s="83">
        <f t="shared" si="1"/>
        <v>0</v>
      </c>
      <c r="T25" s="82">
        <f t="shared" si="0"/>
        <v>0</v>
      </c>
    </row>
    <row r="26" ht="12.75">
      <c r="T26" s="16"/>
    </row>
    <row r="27" spans="3:12" ht="34.5" customHeight="1">
      <c r="C27" s="134" t="s">
        <v>67</v>
      </c>
      <c r="D27" s="134"/>
      <c r="E27" s="134"/>
      <c r="F27" s="134"/>
      <c r="G27" s="134"/>
      <c r="H27" s="134"/>
      <c r="I27" s="134"/>
      <c r="J27" s="134"/>
      <c r="K27" s="134"/>
      <c r="L27" s="134"/>
    </row>
    <row r="28" spans="3:20" ht="22.5" customHeight="1">
      <c r="C28" s="66" t="s">
        <v>76</v>
      </c>
      <c r="D28" s="67"/>
      <c r="E28" s="67"/>
      <c r="F28" s="67"/>
      <c r="G28" s="67"/>
      <c r="H28" s="67"/>
      <c r="I28" s="65"/>
      <c r="J28" s="65"/>
      <c r="K28" s="65"/>
      <c r="L28" s="31"/>
      <c r="M28" s="10"/>
      <c r="N28" s="10"/>
      <c r="O28" s="10"/>
      <c r="P28" s="10"/>
      <c r="Q28" s="10"/>
      <c r="R28" s="10"/>
      <c r="S28" s="10"/>
      <c r="T28" s="10"/>
    </row>
    <row r="29" spans="3:12" ht="15">
      <c r="C29" s="65"/>
      <c r="D29" s="65"/>
      <c r="E29" s="65"/>
      <c r="F29" s="65"/>
      <c r="G29" s="65"/>
      <c r="H29" s="65"/>
      <c r="I29" s="65"/>
      <c r="J29" s="65"/>
      <c r="K29" s="65"/>
      <c r="L29" s="27"/>
    </row>
    <row r="30" spans="3:12" ht="15">
      <c r="C30" s="28"/>
      <c r="D30" s="27"/>
      <c r="E30" s="27"/>
      <c r="F30" s="27"/>
      <c r="G30" s="27"/>
      <c r="H30" s="27"/>
      <c r="I30" s="27"/>
      <c r="J30" s="27"/>
      <c r="K30" s="27"/>
      <c r="L30" s="27"/>
    </row>
    <row r="31" spans="3:12" ht="15">
      <c r="C31" s="28"/>
      <c r="D31" s="27"/>
      <c r="E31" s="27"/>
      <c r="F31" s="27"/>
      <c r="G31" s="27"/>
      <c r="H31" s="27"/>
      <c r="I31" s="27"/>
      <c r="J31" s="27"/>
      <c r="K31" s="27"/>
      <c r="L31" s="27"/>
    </row>
    <row r="32" spans="3:12" ht="36.75" customHeight="1">
      <c r="C32" s="116" t="s">
        <v>68</v>
      </c>
      <c r="D32" s="116"/>
      <c r="E32" s="116"/>
      <c r="F32" s="116"/>
      <c r="G32" s="116"/>
      <c r="H32" s="116"/>
      <c r="I32" s="116"/>
      <c r="J32" s="116"/>
      <c r="K32" s="116"/>
      <c r="L32" s="116"/>
    </row>
    <row r="38" ht="12.75">
      <c r="H38" s="13"/>
    </row>
  </sheetData>
  <sheetProtection/>
  <mergeCells count="25">
    <mergeCell ref="B8:C8"/>
    <mergeCell ref="G7:L7"/>
    <mergeCell ref="C27:L27"/>
    <mergeCell ref="J4:K4"/>
    <mergeCell ref="D4:H4"/>
    <mergeCell ref="B24:C24"/>
    <mergeCell ref="B4:C4"/>
    <mergeCell ref="C32:L32"/>
    <mergeCell ref="B9:C9"/>
    <mergeCell ref="B10:C10"/>
    <mergeCell ref="B11:C11"/>
    <mergeCell ref="B12:B17"/>
    <mergeCell ref="B18:B21"/>
    <mergeCell ref="B22:B23"/>
    <mergeCell ref="B25:C25"/>
    <mergeCell ref="C1:T1"/>
    <mergeCell ref="B7:C7"/>
    <mergeCell ref="D7:D8"/>
    <mergeCell ref="E7:E8"/>
    <mergeCell ref="F7:F8"/>
    <mergeCell ref="T7:T8"/>
    <mergeCell ref="M7:P7"/>
    <mergeCell ref="Q7:R7"/>
    <mergeCell ref="S7:S8"/>
    <mergeCell ref="B3:E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150" zoomScaleNormal="150" zoomScalePageLayoutView="0" workbookViewId="0" topLeftCell="D1">
      <selection activeCell="E13" sqref="E13"/>
    </sheetView>
  </sheetViews>
  <sheetFormatPr defaultColWidth="9.140625" defaultRowHeight="12.75"/>
  <cols>
    <col min="1" max="1" width="25.8515625" style="0" customWidth="1"/>
    <col min="2" max="2" width="19.8515625" style="0" customWidth="1"/>
    <col min="3" max="3" width="17.00390625" style="0" customWidth="1"/>
    <col min="4" max="4" width="18.00390625" style="0" customWidth="1"/>
    <col min="5" max="5" width="21.00390625" style="0" customWidth="1"/>
    <col min="6" max="6" width="25.8515625" style="0" customWidth="1"/>
    <col min="8" max="8" width="8.57421875" style="0" customWidth="1"/>
    <col min="9" max="9" width="10.57421875" style="0" customWidth="1"/>
    <col min="10" max="10" width="9.28125" style="0" customWidth="1"/>
  </cols>
  <sheetData>
    <row r="1" spans="1:7" ht="12.75">
      <c r="A1" s="156" t="s">
        <v>33</v>
      </c>
      <c r="B1" s="156"/>
      <c r="C1" s="156"/>
      <c r="D1" s="156"/>
      <c r="E1" s="156"/>
      <c r="F1" s="156"/>
      <c r="G1" s="156"/>
    </row>
    <row r="2" ht="12.75">
      <c r="A2" s="1" t="str">
        <f>'Relatório_ME_ sintético'!B3</f>
        <v>Período:    / /      a    / /</v>
      </c>
    </row>
    <row r="3" spans="1:7" ht="12.75">
      <c r="A3" s="1" t="str">
        <f>'Relatório_ME_ sintético'!B4</f>
        <v>CNPJ:</v>
      </c>
      <c r="B3" s="1" t="str">
        <f>'Relatório_ME_ sintético'!D4</f>
        <v>Lab.: Laboratório 2</v>
      </c>
      <c r="E3" s="1" t="str">
        <f>'Relatório_ME_ sintético'!J4</f>
        <v>Município: </v>
      </c>
      <c r="G3" s="1" t="str">
        <f>'Relatório_ME_ sintético'!N4</f>
        <v>UF: </v>
      </c>
    </row>
    <row r="4" spans="1:7" ht="12.75">
      <c r="A4" s="1"/>
      <c r="B4" s="1"/>
      <c r="G4" s="14"/>
    </row>
    <row r="5" spans="2:7" ht="12.75">
      <c r="B5" s="1"/>
      <c r="E5" s="157" t="s">
        <v>8</v>
      </c>
      <c r="F5" s="157"/>
      <c r="G5" s="2"/>
    </row>
    <row r="6" spans="1:7" ht="64.5" customHeight="1">
      <c r="A6" s="158" t="s">
        <v>9</v>
      </c>
      <c r="B6" s="159"/>
      <c r="C6" s="52" t="s">
        <v>7</v>
      </c>
      <c r="D6" s="53" t="s">
        <v>69</v>
      </c>
      <c r="E6" s="54" t="s">
        <v>79</v>
      </c>
      <c r="F6" s="55" t="s">
        <v>70</v>
      </c>
      <c r="G6" s="57" t="s">
        <v>5</v>
      </c>
    </row>
    <row r="7" spans="1:7" ht="33.75" customHeight="1">
      <c r="A7" s="160" t="s">
        <v>7</v>
      </c>
      <c r="B7" s="160"/>
      <c r="C7" s="64">
        <f>'Relatório_ME_ sintético'!D9</f>
        <v>0</v>
      </c>
      <c r="D7" s="60">
        <f>SUM('Relatório_ME_ sintético'!E9:'Relatório_ME_ sintético'!F9)</f>
        <v>0</v>
      </c>
      <c r="E7" s="60">
        <f>SUM('Relatório_ME_ sintético'!G9,'Relatório_ME_ sintético'!I9)</f>
        <v>0</v>
      </c>
      <c r="F7" s="60">
        <f>SUM('Relatório_ME_ sintético'!H9,'Relatório_ME_ sintético'!J9:R9)</f>
        <v>0</v>
      </c>
      <c r="G7" s="41">
        <f>SUM(C7:F7)</f>
        <v>0</v>
      </c>
    </row>
    <row r="8" spans="1:7" ht="28.5" customHeight="1">
      <c r="A8" s="161" t="s">
        <v>69</v>
      </c>
      <c r="B8" s="161"/>
      <c r="C8" s="58">
        <f>SUM('Relatório_ME_ sintético'!D10:D11)</f>
        <v>0</v>
      </c>
      <c r="D8" s="64">
        <f>SUM('Relatório_ME_ sintético'!E10:F11)</f>
        <v>0</v>
      </c>
      <c r="E8" s="58">
        <f>SUM('Relatório_ME_ sintético'!G10:G11,'Relatório_ME_ sintético'!I10:I11)</f>
        <v>0</v>
      </c>
      <c r="F8" s="58">
        <f>SUM('Relatório_ME_ sintético'!H10:H11,'Relatório_ME_ sintético'!J10:R11)</f>
        <v>0</v>
      </c>
      <c r="G8" s="59">
        <f>SUM(C8:F8)</f>
        <v>0</v>
      </c>
    </row>
    <row r="9" spans="1:7" ht="28.5" customHeight="1">
      <c r="A9" s="162" t="s">
        <v>77</v>
      </c>
      <c r="B9" s="163"/>
      <c r="C9" s="61">
        <f>SUM('Relatório_ME_ sintético'!D12,'Relatório_ME_ sintético'!D14)</f>
        <v>0</v>
      </c>
      <c r="D9" s="61">
        <f>SUM('Relatório_ME_ sintético'!E12:F12,'Relatório_ME_ sintético'!E14:F14)</f>
        <v>0</v>
      </c>
      <c r="E9" s="64">
        <f>SUM('Relatório_ME_ sintético'!G12,'Relatório_ME_ sintético'!G14,'Relatório_ME_ sintético'!I12,'Relatório_ME_ sintético'!I14)</f>
        <v>0</v>
      </c>
      <c r="F9" s="61">
        <f>SUM('Relatório_ME_ sintético'!H12,'Relatório_ME_ sintético'!J12:R12,'Relatório_ME_ sintético'!H14,'Relatório_ME_ sintético'!J14:R14)</f>
        <v>0</v>
      </c>
      <c r="G9" s="42">
        <f>SUM(C9:F9)</f>
        <v>0</v>
      </c>
    </row>
    <row r="10" spans="1:7" ht="37.5" customHeight="1">
      <c r="A10" s="164" t="s">
        <v>70</v>
      </c>
      <c r="B10" s="165"/>
      <c r="C10" s="62">
        <f>SUM('Relatório_ME_ sintético'!D13,'Relatório_ME_ sintético'!D15:D23)</f>
        <v>0</v>
      </c>
      <c r="D10" s="62">
        <f>SUM('Relatório_ME_ sintético'!E13:F13,'Relatório_ME_ sintético'!E15:F23)</f>
        <v>0</v>
      </c>
      <c r="E10" s="62">
        <f>SUM('Relatório_ME_ sintético'!G13,'Relatório_ME_ sintético'!G15:G23,'Relatório_ME_ sintético'!I13,'Relatório_ME_ sintético'!I15:I23)</f>
        <v>0</v>
      </c>
      <c r="F10" s="64">
        <f>SUM('Relatório_ME_ sintético'!H13,'Relatório_ME_ sintético'!J13:R13,'Relatório_ME_ sintético'!H15,'Relatório_ME_ sintético'!J15:R15,'Relatório_ME_ sintético'!H16:H23,'Relatório_ME_ sintético'!J16:R23)</f>
        <v>0</v>
      </c>
      <c r="G10" s="63">
        <f>SUM(C10:F10)</f>
        <v>0</v>
      </c>
    </row>
    <row r="11" spans="1:7" ht="29.25" customHeight="1">
      <c r="A11" s="166" t="s">
        <v>78</v>
      </c>
      <c r="B11" s="167"/>
      <c r="C11" s="41">
        <f>SUM(C7:C10)</f>
        <v>0</v>
      </c>
      <c r="D11" s="76">
        <f>SUM(D7:D10)</f>
        <v>0</v>
      </c>
      <c r="E11" s="42">
        <f>SUM(E7:E10)</f>
        <v>0</v>
      </c>
      <c r="F11" s="77">
        <f>SUM(F7:F10)</f>
        <v>0</v>
      </c>
      <c r="G11" s="56">
        <f>SUM(C11:F11)</f>
        <v>0</v>
      </c>
    </row>
    <row r="12" ht="26.25" customHeight="1">
      <c r="A12" s="15" t="s">
        <v>34</v>
      </c>
    </row>
    <row r="13" spans="1:4" ht="27" customHeight="1">
      <c r="A13" s="86" t="s">
        <v>71</v>
      </c>
      <c r="B13" s="87" t="e">
        <f>(C7+D8+E9+F10)/G11</f>
        <v>#DIV/0!</v>
      </c>
      <c r="C13" s="5" t="s">
        <v>32</v>
      </c>
      <c r="D13" s="96" t="e">
        <f>(C7+D8+E9+F10)/G11</f>
        <v>#DIV/0!</v>
      </c>
    </row>
    <row r="14" spans="1:5" ht="27" customHeight="1">
      <c r="A14" s="149" t="s">
        <v>72</v>
      </c>
      <c r="B14" s="150"/>
      <c r="C14" s="151"/>
      <c r="D14" s="151"/>
      <c r="E14" s="3"/>
    </row>
    <row r="16" spans="1:10" ht="20.25" customHeight="1" thickBot="1">
      <c r="A16" t="s">
        <v>37</v>
      </c>
      <c r="F16" s="170"/>
      <c r="G16" s="170"/>
      <c r="H16" s="170"/>
      <c r="I16" s="84" t="s">
        <v>48</v>
      </c>
      <c r="J16" s="84" t="s">
        <v>49</v>
      </c>
    </row>
    <row r="17" spans="1:10" ht="18.75" customHeight="1" thickBot="1">
      <c r="A17" s="152" t="s">
        <v>73</v>
      </c>
      <c r="B17" s="153"/>
      <c r="C17" s="11" t="s">
        <v>10</v>
      </c>
      <c r="D17" s="94" t="e">
        <f>(C7+D8+E9+F10)/G11</f>
        <v>#DIV/0!</v>
      </c>
      <c r="F17" s="155" t="s">
        <v>50</v>
      </c>
      <c r="G17" s="155"/>
      <c r="H17" s="155"/>
      <c r="I17" s="85">
        <f>SUM('Relatório_ME_ sintético'!G9,'Relatório_ME_ sintético'!G10,'Relatório_ME_ sintético'!G11,'Relatório_ME_ sintético'!I9,'Relatório_ME_ sintético'!I10,'Relatório_ME_ sintético'!I11)</f>
        <v>0</v>
      </c>
      <c r="J17" s="93" t="e">
        <f>I17/G11</f>
        <v>#DIV/0!</v>
      </c>
    </row>
    <row r="18" spans="1:10" ht="18.75" customHeight="1" thickBot="1">
      <c r="A18" s="152" t="s">
        <v>74</v>
      </c>
      <c r="B18" s="154"/>
      <c r="C18" s="11" t="s">
        <v>11</v>
      </c>
      <c r="D18" s="94" t="e">
        <f>(G7*C11+G8*D11+G9*E11+G10*F11)/POWER(G11,2)</f>
        <v>#DIV/0!</v>
      </c>
      <c r="F18" s="171" t="s">
        <v>75</v>
      </c>
      <c r="G18" s="155"/>
      <c r="H18" s="155"/>
      <c r="I18" s="85">
        <f>SUM('Relatório_ME_ sintético'!H9,'Relatório_ME_ sintético'!H10,'Relatório_ME_ sintético'!H11,'Relatório_ME_ sintético'!J9,'Relatório_ME_ sintético'!J10,'Relatório_ME_ sintético'!J11,'Relatório_ME_ sintético'!K9,'Relatório_ME_ sintético'!K10,'Relatório_ME_ sintético'!K11,'Relatório_ME_ sintético'!L9,'Relatório_ME_ sintético'!L10,'Relatório_ME_ sintético'!L11,'Relatório_ME_ sintético'!M9,'Relatório_ME_ sintético'!M10,'Relatório_ME_ sintético'!M11,'Relatório_ME_ sintético'!N9,'Relatório_ME_ sintético'!N10,'Relatório_ME_ sintético'!N11,'Relatório_ME_ sintético'!O9,'Relatório_ME_ sintético'!O10,'Relatório_ME_ sintético'!O11,'Relatório_ME_ sintético'!P9,'Relatório_ME_ sintético'!P10,'Relatório_ME_ sintético'!P11,'Relatório_ME_ sintético'!Q9,'Relatório_ME_ sintético'!Q10,'Relatório_ME_ sintético'!Q11,'Relatório_ME_ sintético'!R9,'Relatório_ME_ sintético'!R10,'Relatório_ME_ sintético'!R11)+'Relatório_ME_ sintético'!S9+'Relatório_ME_ sintético'!S10+'Relatório_ME_ sintético'!S11</f>
        <v>0</v>
      </c>
      <c r="J18" s="93" t="e">
        <f>I18/G11</f>
        <v>#DIV/0!</v>
      </c>
    </row>
    <row r="19" spans="1:10" ht="20.25" customHeight="1" thickBot="1">
      <c r="A19" s="168" t="s">
        <v>12</v>
      </c>
      <c r="B19" s="169"/>
      <c r="C19" s="11" t="s">
        <v>13</v>
      </c>
      <c r="D19" s="94" t="e">
        <f>1-D18</f>
        <v>#DIV/0!</v>
      </c>
      <c r="F19" s="155" t="s">
        <v>51</v>
      </c>
      <c r="G19" s="155"/>
      <c r="H19" s="155"/>
      <c r="I19" s="85">
        <f>SUM('Relatório_ME_ sintético'!D12:F24)</f>
        <v>0</v>
      </c>
      <c r="J19" s="93" t="e">
        <f>I19/G11</f>
        <v>#DIV/0!</v>
      </c>
    </row>
    <row r="20" spans="1:10" ht="26.25" customHeight="1" thickBot="1">
      <c r="A20" s="146" t="s">
        <v>14</v>
      </c>
      <c r="B20" s="147"/>
      <c r="C20" s="12" t="s">
        <v>15</v>
      </c>
      <c r="D20" s="95" t="e">
        <f>(D17-D18)/D19</f>
        <v>#DIV/0!</v>
      </c>
      <c r="F20" s="171" t="s">
        <v>53</v>
      </c>
      <c r="G20" s="155"/>
      <c r="H20" s="155"/>
      <c r="I20" s="85">
        <f>SUM('Relatório_ME_ sintético'!D10:D24)</f>
        <v>0</v>
      </c>
      <c r="J20" s="93" t="e">
        <f>I20/G11</f>
        <v>#DIV/0!</v>
      </c>
    </row>
    <row r="21" spans="6:10" ht="23.25" customHeight="1">
      <c r="F21" s="155" t="s">
        <v>52</v>
      </c>
      <c r="G21" s="155"/>
      <c r="H21" s="155"/>
      <c r="I21" s="85">
        <f>SUM('Relatório_ME_ sintético'!H12,'Relatório_ME_ sintético'!J12,'Relatório_ME_ sintético'!K12,'Relatório_ME_ sintético'!L12,'Relatório_ME_ sintético'!M12,'Relatório_ME_ sintético'!N12,'Relatório_ME_ sintético'!O12,'Relatório_ME_ sintético'!P12,'Relatório_ME_ sintético'!Q12,'Relatório_ME_ sintético'!R12,'Relatório_ME_ sintético'!S12,'Relatório_ME_ sintético'!H14,'Relatório_ME_ sintético'!J14,'Relatório_ME_ sintético'!K14,'Relatório_ME_ sintético'!L14,'Relatório_ME_ sintético'!M14,'Relatório_ME_ sintético'!N14,'Relatório_ME_ sintético'!O14,'Relatório_ME_ sintético'!P14,'Relatório_ME_ sintético'!Q14,'Relatório_ME_ sintético'!R14,'Relatório_ME_ sintético'!S14)</f>
        <v>0</v>
      </c>
      <c r="J21" s="93" t="e">
        <f>I21/G11</f>
        <v>#DIV/0!</v>
      </c>
    </row>
    <row r="22" spans="1:10" ht="20.25" customHeight="1" thickBot="1">
      <c r="A22" s="148" t="s">
        <v>16</v>
      </c>
      <c r="B22" s="148"/>
      <c r="C22" s="148"/>
      <c r="D22" s="148"/>
      <c r="F22" s="155" t="s">
        <v>5</v>
      </c>
      <c r="G22" s="155"/>
      <c r="H22" s="155"/>
      <c r="I22" s="85">
        <f>SUM(I17:I21)</f>
        <v>0</v>
      </c>
      <c r="J22" s="93" t="e">
        <f>I22/G11</f>
        <v>#DIV/0!</v>
      </c>
    </row>
    <row r="23" spans="1:4" ht="12.75">
      <c r="A23" s="4"/>
      <c r="B23" s="4"/>
      <c r="C23" s="4"/>
      <c r="D23" s="4"/>
    </row>
    <row r="24" spans="1:8" ht="12.75">
      <c r="A24" s="137" t="s">
        <v>36</v>
      </c>
      <c r="B24" s="46" t="s">
        <v>17</v>
      </c>
      <c r="C24" s="140" t="s">
        <v>18</v>
      </c>
      <c r="D24" s="140"/>
      <c r="E24" s="43"/>
      <c r="F24" s="43"/>
      <c r="G24" s="88" t="s">
        <v>56</v>
      </c>
      <c r="H24" s="88" t="s">
        <v>49</v>
      </c>
    </row>
    <row r="25" spans="1:8" ht="12.75">
      <c r="A25" s="138"/>
      <c r="B25" s="47" t="s">
        <v>19</v>
      </c>
      <c r="C25" s="141" t="s">
        <v>20</v>
      </c>
      <c r="D25" s="141"/>
      <c r="E25" s="43"/>
      <c r="F25" s="89" t="s">
        <v>54</v>
      </c>
      <c r="G25" s="90">
        <f>SUM(C7,D8,E9,F10)</f>
        <v>0</v>
      </c>
      <c r="H25" s="92" t="e">
        <f>G25/G11</f>
        <v>#DIV/0!</v>
      </c>
    </row>
    <row r="26" spans="1:8" ht="12.75">
      <c r="A26" s="138"/>
      <c r="B26" s="48" t="s">
        <v>21</v>
      </c>
      <c r="C26" s="142" t="s">
        <v>22</v>
      </c>
      <c r="D26" s="142"/>
      <c r="E26" s="44"/>
      <c r="F26" s="91" t="s">
        <v>55</v>
      </c>
      <c r="G26" s="90">
        <f>(G11-G25)</f>
        <v>0</v>
      </c>
      <c r="H26" s="92" t="e">
        <f>G26/G11</f>
        <v>#DIV/0!</v>
      </c>
    </row>
    <row r="27" spans="1:6" ht="12.75">
      <c r="A27" s="138"/>
      <c r="B27" s="50" t="s">
        <v>23</v>
      </c>
      <c r="C27" s="143" t="s">
        <v>24</v>
      </c>
      <c r="D27" s="143"/>
      <c r="E27" s="43"/>
      <c r="F27" s="43"/>
    </row>
    <row r="28" spans="1:6" ht="12.75">
      <c r="A28" s="138"/>
      <c r="B28" s="49" t="s">
        <v>25</v>
      </c>
      <c r="C28" s="144" t="s">
        <v>26</v>
      </c>
      <c r="D28" s="144"/>
      <c r="E28" s="45"/>
      <c r="F28" s="45"/>
    </row>
    <row r="29" spans="1:6" ht="12.75">
      <c r="A29" s="139"/>
      <c r="B29" s="51" t="s">
        <v>30</v>
      </c>
      <c r="C29" s="145" t="s">
        <v>31</v>
      </c>
      <c r="D29" s="145"/>
      <c r="E29" s="43"/>
      <c r="F29" s="43"/>
    </row>
  </sheetData>
  <sheetProtection/>
  <mergeCells count="29">
    <mergeCell ref="F16:H16"/>
    <mergeCell ref="F17:H17"/>
    <mergeCell ref="F18:H18"/>
    <mergeCell ref="F19:H19"/>
    <mergeCell ref="F20:H20"/>
    <mergeCell ref="F21:H21"/>
    <mergeCell ref="F22:H22"/>
    <mergeCell ref="A1:G1"/>
    <mergeCell ref="E5:F5"/>
    <mergeCell ref="A6:B6"/>
    <mergeCell ref="A7:B7"/>
    <mergeCell ref="A8:B8"/>
    <mergeCell ref="A9:B9"/>
    <mergeCell ref="A10:B10"/>
    <mergeCell ref="A11:B11"/>
    <mergeCell ref="A19:B19"/>
    <mergeCell ref="A20:B20"/>
    <mergeCell ref="A22:D22"/>
    <mergeCell ref="A14:B14"/>
    <mergeCell ref="C14:D14"/>
    <mergeCell ref="A17:B17"/>
    <mergeCell ref="A18:B18"/>
    <mergeCell ref="A24:A29"/>
    <mergeCell ref="C24:D24"/>
    <mergeCell ref="C25:D25"/>
    <mergeCell ref="C26:D26"/>
    <mergeCell ref="C27:D27"/>
    <mergeCell ref="C28:D28"/>
    <mergeCell ref="C29:D2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INCA</dc:creator>
  <cp:keywords/>
  <dc:description/>
  <cp:lastModifiedBy>Rita Rangel de Souza Machado</cp:lastModifiedBy>
  <cp:lastPrinted>2011-08-09T19:52:22Z</cp:lastPrinted>
  <dcterms:created xsi:type="dcterms:W3CDTF">2006-11-23T20:24:02Z</dcterms:created>
  <dcterms:modified xsi:type="dcterms:W3CDTF">2012-08-31T17:13:07Z</dcterms:modified>
  <cp:category/>
  <cp:version/>
  <cp:contentType/>
  <cp:contentStatus/>
</cp:coreProperties>
</file>